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yasui\Documents\IDT\販促物 (web,記事等)\2016年9月 IDTJapaneseWebsite\jp\site\files\"/>
    </mc:Choice>
  </mc:AlternateContent>
  <bookViews>
    <workbookView xWindow="0" yWindow="0" windowWidth="23040" windowHeight="9408"/>
  </bookViews>
  <sheets>
    <sheet name="Ca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F33" i="1"/>
  <c r="G34" i="1" s="1"/>
  <c r="G30" i="1"/>
  <c r="G31" i="1" s="1"/>
  <c r="F30" i="1"/>
  <c r="G27" i="1"/>
  <c r="G28" i="1" s="1"/>
  <c r="F27" i="1"/>
  <c r="G24" i="1"/>
  <c r="F24" i="1"/>
  <c r="G25" i="1" s="1"/>
  <c r="G13" i="1" l="1"/>
  <c r="F13" i="1"/>
  <c r="G10" i="1"/>
  <c r="F10" i="1"/>
  <c r="G7" i="1"/>
  <c r="F7" i="1"/>
  <c r="G4" i="1"/>
  <c r="F4" i="1"/>
  <c r="G11" i="1" l="1"/>
  <c r="G5" i="1"/>
  <c r="G14" i="1"/>
  <c r="G8" i="1"/>
</calcChain>
</file>

<file path=xl/sharedStrings.xml><?xml version="1.0" encoding="utf-8"?>
<sst xmlns="http://schemas.openxmlformats.org/spreadsheetml/2006/main" count="81" uniqueCount="24">
  <si>
    <t>mole → g</t>
    <phoneticPr fontId="0"/>
  </si>
  <si>
    <t>分子量</t>
    <rPh sb="0" eb="3">
      <t>ブンシリョウ</t>
    </rPh>
    <phoneticPr fontId="0"/>
  </si>
  <si>
    <t>容量</t>
    <rPh sb="0" eb="2">
      <t>ヨウリョウ</t>
    </rPh>
    <phoneticPr fontId="0"/>
  </si>
  <si>
    <t>単位</t>
    <rPh sb="0" eb="2">
      <t>タンイ</t>
    </rPh>
    <phoneticPr fontId="0"/>
  </si>
  <si>
    <t>nmol</t>
  </si>
  <si>
    <t>=</t>
    <phoneticPr fontId="0"/>
  </si>
  <si>
    <t>ug</t>
  </si>
  <si>
    <t>mole/L → g/L</t>
    <phoneticPr fontId="0"/>
  </si>
  <si>
    <t>pmol/uL</t>
  </si>
  <si>
    <t>g → mole</t>
    <phoneticPr fontId="0"/>
  </si>
  <si>
    <t>pmol</t>
  </si>
  <si>
    <t>g/L → mole/L</t>
    <phoneticPr fontId="0"/>
  </si>
  <si>
    <t>ug/uL</t>
  </si>
  <si>
    <t>uM</t>
  </si>
  <si>
    <t>http://www.endmemo.com/sconvert/nmol_ulnm.php</t>
  </si>
  <si>
    <t>モル/濃度計算</t>
  </si>
  <si>
    <t>nM → ug/uL</t>
  </si>
  <si>
    <t>左の色のセルのみ入力/変更可能です。</t>
  </si>
  <si>
    <t>解説 ： モル/濃度計算</t>
  </si>
  <si>
    <t>分子量11700の場合、2nmol は 23.4 ug です。</t>
  </si>
  <si>
    <t>分子量160000の場合、10pmol/uL は 1.6 ug/uL です。</t>
  </si>
  <si>
    <t>分子量160000の場合、500 ugは 3.125 nmolです。</t>
  </si>
  <si>
    <t>分子量160000の場合、10 ug/uLは 62.5 uM です。</t>
  </si>
  <si>
    <t>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</si>
</sst>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7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206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0" fontId="0" fillId="3" borderId="7" xfId="0" applyFill="1" applyBorder="1" applyAlignment="1" applyProtection="1">
      <alignment horizontal="right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4" fillId="5" borderId="1" xfId="0" applyFont="1" applyFill="1" applyBorder="1" applyProtection="1">
      <protection locked="0" hidden="1"/>
    </xf>
    <xf numFmtId="0" fontId="3" fillId="5" borderId="2" xfId="0" applyFont="1" applyFill="1" applyBorder="1" applyProtection="1">
      <protection locked="0" hidden="1"/>
    </xf>
    <xf numFmtId="0" fontId="3" fillId="5" borderId="3" xfId="0" applyFont="1" applyFill="1" applyBorder="1" applyProtection="1">
      <protection locked="0" hidden="1"/>
    </xf>
    <xf numFmtId="0" fontId="0" fillId="0" borderId="0" xfId="0" applyProtection="1">
      <protection locked="0" hidden="1"/>
    </xf>
    <xf numFmtId="0" fontId="0" fillId="4" borderId="10" xfId="0" applyFill="1" applyBorder="1" applyProtection="1">
      <protection locked="0" hidden="1"/>
    </xf>
    <xf numFmtId="0" fontId="0" fillId="4" borderId="11" xfId="0" applyFill="1" applyBorder="1" applyProtection="1">
      <protection locked="0" hidden="1"/>
    </xf>
    <xf numFmtId="0" fontId="0" fillId="4" borderId="12" xfId="0" applyFill="1" applyBorder="1" applyProtection="1">
      <protection locked="0" hidden="1"/>
    </xf>
    <xf numFmtId="0" fontId="0" fillId="3" borderId="9" xfId="0" applyFill="1" applyBorder="1" applyProtection="1">
      <protection locked="0" hidden="1"/>
    </xf>
    <xf numFmtId="0" fontId="0" fillId="2" borderId="4" xfId="0" applyFill="1" applyBorder="1" applyProtection="1">
      <protection locked="0" hidden="1"/>
    </xf>
    <xf numFmtId="0" fontId="0" fillId="2" borderId="0" xfId="0" applyFill="1" applyBorder="1" applyProtection="1">
      <protection locked="0" hidden="1"/>
    </xf>
    <xf numFmtId="0" fontId="0" fillId="2" borderId="0" xfId="0" applyFill="1" applyBorder="1" applyAlignment="1" applyProtection="1">
      <alignment horizontal="right"/>
      <protection locked="0" hidden="1"/>
    </xf>
    <xf numFmtId="0" fontId="3" fillId="2" borderId="0" xfId="0" applyFont="1" applyFill="1" applyBorder="1" applyProtection="1">
      <protection locked="0" hidden="1"/>
    </xf>
    <xf numFmtId="0" fontId="0" fillId="2" borderId="5" xfId="0" applyFill="1" applyBorder="1" applyProtection="1">
      <protection locked="0" hidden="1"/>
    </xf>
    <xf numFmtId="0" fontId="0" fillId="2" borderId="7" xfId="0" applyFill="1" applyBorder="1" applyAlignment="1" applyProtection="1">
      <alignment horizontal="center"/>
      <protection locked="0" hidden="1"/>
    </xf>
    <xf numFmtId="0" fontId="0" fillId="2" borderId="7" xfId="0" applyFill="1" applyBorder="1" applyAlignment="1" applyProtection="1">
      <alignment horizontal="right"/>
      <protection locked="0" hidden="1"/>
    </xf>
    <xf numFmtId="0" fontId="1" fillId="0" borderId="7" xfId="0" applyFont="1" applyFill="1" applyBorder="1" applyProtection="1">
      <protection locked="0" hidden="1"/>
    </xf>
    <xf numFmtId="0" fontId="0" fillId="2" borderId="8" xfId="0" applyFill="1" applyBorder="1" applyProtection="1">
      <protection locked="0" hidden="1"/>
    </xf>
    <xf numFmtId="0" fontId="0" fillId="4" borderId="11" xfId="0" applyFill="1" applyBorder="1" applyAlignment="1" applyProtection="1">
      <alignment horizontal="right"/>
      <protection locked="0" hidden="1"/>
    </xf>
    <xf numFmtId="0" fontId="0" fillId="0" borderId="0" xfId="0" applyFill="1" applyProtection="1">
      <protection locked="0" hidden="1"/>
    </xf>
    <xf numFmtId="0" fontId="0" fillId="0" borderId="0" xfId="0" applyFill="1" applyBorder="1" applyProtection="1">
      <protection locked="0" hidden="1"/>
    </xf>
    <xf numFmtId="0" fontId="0" fillId="0" borderId="0" xfId="0" applyFill="1" applyBorder="1" applyProtection="1">
      <protection locked="0"/>
    </xf>
    <xf numFmtId="0" fontId="2" fillId="0" borderId="0" xfId="1" applyFill="1" applyBorder="1" applyProtection="1">
      <protection locked="0"/>
    </xf>
    <xf numFmtId="0" fontId="1" fillId="2" borderId="7" xfId="0" applyFont="1" applyFill="1" applyBorder="1" applyProtection="1">
      <protection locked="0" hidden="1"/>
    </xf>
    <xf numFmtId="0" fontId="0" fillId="2" borderId="6" xfId="0" applyFill="1" applyBorder="1" applyAlignment="1" applyProtection="1">
      <alignment horizontal="center"/>
      <protection locked="0" hidden="1"/>
    </xf>
    <xf numFmtId="0" fontId="0" fillId="0" borderId="7" xfId="0" applyBorder="1" applyProtection="1">
      <protection locked="0" hidden="1"/>
    </xf>
    <xf numFmtId="0" fontId="0" fillId="0" borderId="7" xfId="0" applyFill="1" applyBorder="1" applyProtection="1">
      <protection locked="0" hidden="1"/>
    </xf>
    <xf numFmtId="0" fontId="0" fillId="3" borderId="8" xfId="0" applyFill="1" applyBorder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ndmemo.com/sconvert/nmol_ulnm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4"/>
  <sheetViews>
    <sheetView tabSelected="1" workbookViewId="0">
      <selection activeCell="J3" sqref="J3"/>
    </sheetView>
  </sheetViews>
  <sheetFormatPr defaultRowHeight="14.4" x14ac:dyDescent="0.3"/>
  <cols>
    <col min="1" max="1" width="8.88671875" style="6"/>
    <col min="2" max="2" width="2.6640625" style="21" customWidth="1"/>
    <col min="3" max="3" width="6.6640625" style="6" customWidth="1"/>
    <col min="4" max="4" width="1.21875" style="6" customWidth="1"/>
    <col min="5" max="5" width="7.5546875" style="6" customWidth="1"/>
    <col min="6" max="7" width="6.109375" style="6" customWidth="1"/>
    <col min="8" max="8" width="8.88671875" style="6"/>
    <col min="9" max="9" width="5.5546875" style="6" customWidth="1"/>
    <col min="10" max="16384" width="8.88671875" style="6"/>
  </cols>
  <sheetData>
    <row r="2" spans="1:12" ht="15.6" customHeight="1" x14ac:dyDescent="0.3">
      <c r="A2" s="3" t="s">
        <v>15</v>
      </c>
      <c r="B2" s="4"/>
      <c r="C2" s="4"/>
      <c r="D2" s="4"/>
      <c r="E2" s="4"/>
      <c r="F2" s="4"/>
      <c r="G2" s="4"/>
      <c r="H2" s="5"/>
    </row>
    <row r="3" spans="1:12" x14ac:dyDescent="0.3">
      <c r="A3" s="7" t="s">
        <v>0</v>
      </c>
      <c r="B3" s="8"/>
      <c r="C3" s="8"/>
      <c r="D3" s="8"/>
      <c r="E3" s="8"/>
      <c r="F3" s="8"/>
      <c r="G3" s="8"/>
      <c r="H3" s="9"/>
      <c r="J3" s="10"/>
      <c r="K3" s="6" t="s">
        <v>17</v>
      </c>
    </row>
    <row r="4" spans="1:12" x14ac:dyDescent="0.3">
      <c r="A4" s="11" t="s">
        <v>1</v>
      </c>
      <c r="B4" s="12"/>
      <c r="C4" s="13" t="s">
        <v>2</v>
      </c>
      <c r="D4" s="13"/>
      <c r="E4" s="13" t="s">
        <v>3</v>
      </c>
      <c r="F4" s="14">
        <f>IF(E5="pmol",0.000000000001,IF(E5="nmol",0.000000001,IF(E5="umol",0.000001,"")))</f>
        <v>1.0000000000000001E-9</v>
      </c>
      <c r="G4" s="14">
        <f>IF(H5="ug",1000000,IF(H5="ng",1000000000,IF(H5=pg,1000000000000,"")))</f>
        <v>1000000</v>
      </c>
      <c r="H4" s="15" t="s">
        <v>3</v>
      </c>
    </row>
    <row r="5" spans="1:12" x14ac:dyDescent="0.3">
      <c r="A5" s="2">
        <v>11700</v>
      </c>
      <c r="B5" s="16" t="s">
        <v>23</v>
      </c>
      <c r="C5" s="1">
        <v>2</v>
      </c>
      <c r="D5" s="17"/>
      <c r="E5" s="1" t="s">
        <v>4</v>
      </c>
      <c r="F5" s="16" t="s">
        <v>5</v>
      </c>
      <c r="G5" s="18">
        <f>A5*C5*F4*G4</f>
        <v>23.400000000000002</v>
      </c>
      <c r="H5" s="29" t="s">
        <v>6</v>
      </c>
    </row>
    <row r="6" spans="1:12" x14ac:dyDescent="0.3">
      <c r="A6" s="7" t="s">
        <v>7</v>
      </c>
      <c r="B6" s="8"/>
      <c r="C6" s="20"/>
      <c r="D6" s="20"/>
      <c r="E6" s="20"/>
      <c r="F6" s="8"/>
      <c r="G6" s="8"/>
      <c r="H6" s="9"/>
    </row>
    <row r="7" spans="1:12" x14ac:dyDescent="0.3">
      <c r="A7" s="11" t="s">
        <v>1</v>
      </c>
      <c r="B7" s="12"/>
      <c r="C7" s="13" t="s">
        <v>2</v>
      </c>
      <c r="D7" s="13"/>
      <c r="E7" s="13" t="s">
        <v>3</v>
      </c>
      <c r="F7" s="14">
        <f>IF(E8="pM",0.000000000001,IF(E8="nM",0.000000001,IF(E8="uM",0.000001,IF(E8="pmol/ul",0.000001,""))))</f>
        <v>9.9999999999999995E-7</v>
      </c>
      <c r="G7" s="14">
        <f>IF(H8="ug/uL",1000000,IF(H8="ng/uL",1000000000,IF(H8="pg/uL",1000000000000,"")))</f>
        <v>1000000</v>
      </c>
      <c r="H7" s="15" t="s">
        <v>3</v>
      </c>
    </row>
    <row r="8" spans="1:12" x14ac:dyDescent="0.3">
      <c r="A8" s="2">
        <v>160000</v>
      </c>
      <c r="B8" s="16" t="s">
        <v>23</v>
      </c>
      <c r="C8" s="1">
        <v>10</v>
      </c>
      <c r="D8" s="17"/>
      <c r="E8" s="1" t="s">
        <v>8</v>
      </c>
      <c r="F8" s="16" t="s">
        <v>5</v>
      </c>
      <c r="G8" s="18">
        <f>A8*C8*F7*G7/1000000</f>
        <v>1.5999999999999999</v>
      </c>
      <c r="H8" s="29" t="s">
        <v>12</v>
      </c>
    </row>
    <row r="9" spans="1:12" x14ac:dyDescent="0.3">
      <c r="A9" s="7" t="s">
        <v>9</v>
      </c>
      <c r="B9" s="8"/>
      <c r="C9" s="20"/>
      <c r="D9" s="20"/>
      <c r="E9" s="20"/>
      <c r="F9" s="8"/>
      <c r="G9" s="8"/>
      <c r="H9" s="9"/>
    </row>
    <row r="10" spans="1:12" x14ac:dyDescent="0.3">
      <c r="A10" s="11" t="s">
        <v>1</v>
      </c>
      <c r="B10" s="12"/>
      <c r="C10" s="13" t="s">
        <v>2</v>
      </c>
      <c r="D10" s="13"/>
      <c r="E10" s="13" t="s">
        <v>3</v>
      </c>
      <c r="F10" s="14">
        <f>IF(E11="ug",0.000001,IF(E11="ng",0.000000001,IF(E11=pg,0.000000000001,"")))</f>
        <v>9.9999999999999995E-7</v>
      </c>
      <c r="G10" s="14">
        <f>IF(H11="pmol",0.000000000001,IF(H11="nmol",0.000000001,IF(H11="umol",0.000001,"")))</f>
        <v>9.9999999999999998E-13</v>
      </c>
      <c r="H10" s="15" t="s">
        <v>3</v>
      </c>
    </row>
    <row r="11" spans="1:12" x14ac:dyDescent="0.3">
      <c r="A11" s="2">
        <v>160000</v>
      </c>
      <c r="B11" s="16" t="s">
        <v>23</v>
      </c>
      <c r="C11" s="1">
        <v>500</v>
      </c>
      <c r="D11" s="17"/>
      <c r="E11" s="1" t="s">
        <v>6</v>
      </c>
      <c r="F11" s="16" t="s">
        <v>5</v>
      </c>
      <c r="G11" s="18">
        <f>(C11*F10)/A11/G10</f>
        <v>3125</v>
      </c>
      <c r="H11" s="29" t="s">
        <v>10</v>
      </c>
    </row>
    <row r="12" spans="1:12" x14ac:dyDescent="0.3">
      <c r="A12" s="7" t="s">
        <v>11</v>
      </c>
      <c r="B12" s="8"/>
      <c r="C12" s="20"/>
      <c r="D12" s="20"/>
      <c r="E12" s="20"/>
      <c r="F12" s="8"/>
      <c r="G12" s="8"/>
      <c r="H12" s="9"/>
    </row>
    <row r="13" spans="1:12" x14ac:dyDescent="0.3">
      <c r="A13" s="11" t="s">
        <v>1</v>
      </c>
      <c r="B13" s="12"/>
      <c r="C13" s="13" t="s">
        <v>2</v>
      </c>
      <c r="D13" s="13"/>
      <c r="E13" s="13" t="s">
        <v>3</v>
      </c>
      <c r="F13" s="14">
        <f>IF(E14="ug/uL",0.000001,IF(E14="ng/uL",0.000000001,IF(E14="pg/uL",0.000000000001,"")))</f>
        <v>9.9999999999999995E-7</v>
      </c>
      <c r="G13" s="14">
        <f>IF(H14="pM",0.000000000001,IF(H14="nM",0.000000001,IF(H14="uM",0.000001,"")))</f>
        <v>9.9999999999999995E-7</v>
      </c>
      <c r="H13" s="15" t="s">
        <v>3</v>
      </c>
      <c r="L13" s="21"/>
    </row>
    <row r="14" spans="1:12" x14ac:dyDescent="0.3">
      <c r="A14" s="2">
        <v>160000</v>
      </c>
      <c r="B14" s="16" t="s">
        <v>23</v>
      </c>
      <c r="C14" s="1">
        <v>10</v>
      </c>
      <c r="D14" s="17"/>
      <c r="E14" s="1" t="s">
        <v>12</v>
      </c>
      <c r="F14" s="16" t="s">
        <v>5</v>
      </c>
      <c r="G14" s="18">
        <f>(C14*F13)/A14/G13*1000000</f>
        <v>62.499999999999986</v>
      </c>
      <c r="H14" s="29" t="s">
        <v>13</v>
      </c>
    </row>
    <row r="15" spans="1:12" x14ac:dyDescent="0.3">
      <c r="C15" s="22"/>
      <c r="D15" s="22"/>
      <c r="E15" s="22"/>
      <c r="F15" s="22"/>
      <c r="G15" s="22"/>
      <c r="H15" s="22"/>
    </row>
    <row r="16" spans="1:12" x14ac:dyDescent="0.3">
      <c r="A16" s="23" t="s">
        <v>16</v>
      </c>
      <c r="B16" s="22"/>
      <c r="C16" s="22"/>
      <c r="D16" s="22"/>
      <c r="E16" s="22"/>
      <c r="F16" s="22"/>
      <c r="G16" s="22"/>
      <c r="H16" s="22"/>
    </row>
    <row r="17" spans="1:10" x14ac:dyDescent="0.3">
      <c r="A17" s="24" t="s">
        <v>14</v>
      </c>
      <c r="B17" s="22"/>
    </row>
    <row r="19" spans="1:10" s="27" customFormat="1" x14ac:dyDescent="0.3">
      <c r="B19" s="28"/>
    </row>
    <row r="20" spans="1:10" s="27" customFormat="1" ht="3.6" customHeight="1" x14ac:dyDescent="0.3">
      <c r="B20" s="28"/>
    </row>
    <row r="21" spans="1:10" ht="6.6" customHeight="1" x14ac:dyDescent="0.3"/>
    <row r="22" spans="1:10" x14ac:dyDescent="0.3">
      <c r="A22" s="3" t="s">
        <v>18</v>
      </c>
      <c r="B22" s="4"/>
      <c r="C22" s="4"/>
      <c r="D22" s="4"/>
      <c r="E22" s="4"/>
      <c r="F22" s="4"/>
      <c r="G22" s="4"/>
      <c r="H22" s="5"/>
    </row>
    <row r="23" spans="1:10" x14ac:dyDescent="0.3">
      <c r="A23" s="7" t="s">
        <v>0</v>
      </c>
      <c r="B23" s="8"/>
      <c r="C23" s="8"/>
      <c r="D23" s="8"/>
      <c r="E23" s="8"/>
      <c r="F23" s="8"/>
      <c r="G23" s="8"/>
      <c r="H23" s="9"/>
    </row>
    <row r="24" spans="1:10" x14ac:dyDescent="0.3">
      <c r="A24" s="11" t="s">
        <v>1</v>
      </c>
      <c r="B24" s="12"/>
      <c r="C24" s="13" t="s">
        <v>2</v>
      </c>
      <c r="D24" s="13"/>
      <c r="E24" s="13" t="s">
        <v>3</v>
      </c>
      <c r="F24" s="14">
        <f>IF(E25="pmol",0.000000000001,IF(E25="nmol",0.000000001,IF(E25="umol",0.000001,"")))</f>
        <v>1.0000000000000001E-9</v>
      </c>
      <c r="G24" s="14">
        <f>IF(H25="ug",1000000,IF(H25="ng",1000000000,IF(H25=pg,1000000000000,"")))</f>
        <v>1000000</v>
      </c>
      <c r="H24" s="15" t="s">
        <v>3</v>
      </c>
      <c r="J24" s="6" t="s">
        <v>19</v>
      </c>
    </row>
    <row r="25" spans="1:10" x14ac:dyDescent="0.3">
      <c r="A25" s="26">
        <v>11700</v>
      </c>
      <c r="B25" s="16" t="s">
        <v>23</v>
      </c>
      <c r="C25" s="17">
        <v>2</v>
      </c>
      <c r="D25" s="17"/>
      <c r="E25" s="17" t="s">
        <v>4</v>
      </c>
      <c r="F25" s="16" t="s">
        <v>5</v>
      </c>
      <c r="G25" s="25">
        <f>A25*C25*F24*G24</f>
        <v>23.400000000000002</v>
      </c>
      <c r="H25" s="19" t="s">
        <v>6</v>
      </c>
    </row>
    <row r="26" spans="1:10" x14ac:dyDescent="0.3">
      <c r="A26" s="7" t="s">
        <v>7</v>
      </c>
      <c r="B26" s="8"/>
      <c r="C26" s="20"/>
      <c r="D26" s="20"/>
      <c r="E26" s="20"/>
      <c r="F26" s="8"/>
      <c r="G26" s="8"/>
      <c r="H26" s="9"/>
    </row>
    <row r="27" spans="1:10" x14ac:dyDescent="0.3">
      <c r="A27" s="11" t="s">
        <v>1</v>
      </c>
      <c r="B27" s="12"/>
      <c r="C27" s="13" t="s">
        <v>2</v>
      </c>
      <c r="D27" s="13"/>
      <c r="E27" s="13" t="s">
        <v>3</v>
      </c>
      <c r="F27" s="14">
        <f>IF(E28="pM",0.000000000001,IF(E28="nM",0.000000001,IF(E28="uM",0.000001,IF(E28="pmol/ul",0.000001,""))))</f>
        <v>9.9999999999999995E-7</v>
      </c>
      <c r="G27" s="14">
        <f>IF(H28="ug/uL",1000000,IF(H28="ng/uL",1000000000,IF(H28="pg/uL",1000000000000,"")))</f>
        <v>1000000</v>
      </c>
      <c r="H27" s="15" t="s">
        <v>3</v>
      </c>
      <c r="J27" s="6" t="s">
        <v>20</v>
      </c>
    </row>
    <row r="28" spans="1:10" x14ac:dyDescent="0.3">
      <c r="A28" s="26">
        <v>160000</v>
      </c>
      <c r="B28" s="16" t="s">
        <v>23</v>
      </c>
      <c r="C28" s="17">
        <v>10</v>
      </c>
      <c r="D28" s="17"/>
      <c r="E28" s="17" t="s">
        <v>8</v>
      </c>
      <c r="F28" s="16" t="s">
        <v>5</v>
      </c>
      <c r="G28" s="25">
        <f>A28*C28*F27*G27/1000000</f>
        <v>1.5999999999999999</v>
      </c>
      <c r="H28" s="19" t="s">
        <v>12</v>
      </c>
    </row>
    <row r="29" spans="1:10" x14ac:dyDescent="0.3">
      <c r="A29" s="7" t="s">
        <v>9</v>
      </c>
      <c r="B29" s="8"/>
      <c r="C29" s="20"/>
      <c r="D29" s="20"/>
      <c r="E29" s="20"/>
      <c r="F29" s="8"/>
      <c r="G29" s="8"/>
      <c r="H29" s="9"/>
    </row>
    <row r="30" spans="1:10" x14ac:dyDescent="0.3">
      <c r="A30" s="11" t="s">
        <v>1</v>
      </c>
      <c r="B30" s="12"/>
      <c r="C30" s="13" t="s">
        <v>2</v>
      </c>
      <c r="D30" s="13"/>
      <c r="E30" s="13" t="s">
        <v>3</v>
      </c>
      <c r="F30" s="14">
        <f>IF(E31="ug",0.000001,IF(E31="ng",0.000000001,IF(E31=pg,0.000000000001,"")))</f>
        <v>9.9999999999999995E-7</v>
      </c>
      <c r="G30" s="14">
        <f>IF(H31="pmol",0.000000000001,IF(H31="nmol",0.000000001,IF(H31="umol",0.000001,"")))</f>
        <v>1.0000000000000001E-9</v>
      </c>
      <c r="H30" s="15" t="s">
        <v>3</v>
      </c>
      <c r="J30" s="6" t="s">
        <v>21</v>
      </c>
    </row>
    <row r="31" spans="1:10" x14ac:dyDescent="0.3">
      <c r="A31" s="26">
        <v>160000</v>
      </c>
      <c r="B31" s="16" t="s">
        <v>23</v>
      </c>
      <c r="C31" s="17">
        <v>500</v>
      </c>
      <c r="D31" s="17"/>
      <c r="E31" s="17" t="s">
        <v>6</v>
      </c>
      <c r="F31" s="16" t="s">
        <v>5</v>
      </c>
      <c r="G31" s="25">
        <f>(C31*F30)/A31/G30</f>
        <v>3.1249999999999996</v>
      </c>
      <c r="H31" s="19" t="s">
        <v>4</v>
      </c>
    </row>
    <row r="32" spans="1:10" x14ac:dyDescent="0.3">
      <c r="A32" s="7" t="s">
        <v>11</v>
      </c>
      <c r="B32" s="8"/>
      <c r="C32" s="20"/>
      <c r="D32" s="20"/>
      <c r="E32" s="20"/>
      <c r="F32" s="8"/>
      <c r="G32" s="8"/>
      <c r="H32" s="9"/>
    </row>
    <row r="33" spans="1:10" x14ac:dyDescent="0.3">
      <c r="A33" s="11" t="s">
        <v>1</v>
      </c>
      <c r="B33" s="12"/>
      <c r="C33" s="13" t="s">
        <v>2</v>
      </c>
      <c r="D33" s="13"/>
      <c r="E33" s="13" t="s">
        <v>3</v>
      </c>
      <c r="F33" s="14">
        <f>IF(E34="ug/uL",0.000001,IF(E34="ng/uL",0.000000001,IF(E34="pg/uL",0.000000000001,"")))</f>
        <v>9.9999999999999995E-7</v>
      </c>
      <c r="G33" s="14">
        <f>IF(H34="pM",0.000000000001,IF(H34="nM",0.000000001,IF(H34="uM",0.000001,"")))</f>
        <v>9.9999999999999995E-7</v>
      </c>
      <c r="H33" s="15" t="s">
        <v>3</v>
      </c>
      <c r="J33" s="6" t="s">
        <v>22</v>
      </c>
    </row>
    <row r="34" spans="1:10" x14ac:dyDescent="0.3">
      <c r="A34" s="26">
        <v>160000</v>
      </c>
      <c r="B34" s="16" t="s">
        <v>23</v>
      </c>
      <c r="C34" s="17">
        <v>10</v>
      </c>
      <c r="D34" s="17"/>
      <c r="E34" s="17" t="s">
        <v>12</v>
      </c>
      <c r="F34" s="16" t="s">
        <v>5</v>
      </c>
      <c r="G34" s="25">
        <f>(C34*F33)/A34/G33*1000000</f>
        <v>62.499999999999986</v>
      </c>
      <c r="H34" s="19" t="s">
        <v>13</v>
      </c>
    </row>
  </sheetData>
  <sheetProtection algorithmName="SHA-512" hashValue="DWAmDXB6eazowBjEPqrEZYqb7bB0GqzJM1gLtKa/6YQgHPUBO32JAPc7BrqQ+OTfuora87lv2rdwRd95NMjWwA==" saltValue="qK7h4Pw7BaDf5+Q3VswuPg==" spinCount="100000" sheet="1" objects="1" scenarios="1"/>
  <dataValidations count="5">
    <dataValidation type="list" allowBlank="1" showInputMessage="1" showErrorMessage="1" sqref="E5 H11 E25 H31">
      <formula1>"umol,nmol,pmol"</formula1>
    </dataValidation>
    <dataValidation type="list" allowBlank="1" showInputMessage="1" showErrorMessage="1" sqref="E11 H5 E31 H25">
      <formula1>"ug,ng,pg"</formula1>
    </dataValidation>
    <dataValidation type="list" allowBlank="1" showInputMessage="1" showErrorMessage="1" sqref="H14 H34">
      <formula1>"nM,uM"</formula1>
    </dataValidation>
    <dataValidation type="list" allowBlank="1" showInputMessage="1" showErrorMessage="1" sqref="E14 H8 E34 H28">
      <formula1>"ug/uL,ng/uL,pg/uL"</formula1>
    </dataValidation>
    <dataValidation type="list" allowBlank="1" showInputMessage="1" showErrorMessage="1" sqref="E8 E28">
      <formula1>"nM,uM,pmol/uL,nmol/uL"</formula1>
    </dataValidation>
  </dataValidations>
  <hyperlinks>
    <hyperlink ref="A17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Takaaki Yasui</dc:creator>
  <cp:lastModifiedBy>Takaaki Yasui</cp:lastModifiedBy>
  <dcterms:created xsi:type="dcterms:W3CDTF">2016-08-08T02:29:39Z</dcterms:created>
  <dcterms:modified xsi:type="dcterms:W3CDTF">2016-09-20T06:07:04Z</dcterms:modified>
</cp:coreProperties>
</file>